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825" windowWidth="14805" windowHeight="7290" tabRatio="811"/>
  </bookViews>
  <sheets>
    <sheet name="axali" sheetId="59" r:id="rId1"/>
    <sheet name="c 2013" sheetId="41" state="hidden" r:id="rId2"/>
    <sheet name="კომპენსაცია_სტიპენდია" sheetId="19" state="hidden" r:id="rId3"/>
  </sheets>
  <externalReferences>
    <externalReference r:id="rId4"/>
  </externalReferences>
  <definedNames>
    <definedName name="workingdays" localSheetId="1">#REF!</definedName>
    <definedName name="workingdays">[1]C_2012!$E$69</definedName>
  </definedNames>
  <calcPr calcId="145621"/>
</workbook>
</file>

<file path=xl/calcChain.xml><?xml version="1.0" encoding="utf-8"?>
<calcChain xmlns="http://schemas.openxmlformats.org/spreadsheetml/2006/main">
  <c r="D14" i="59" l="1"/>
  <c r="E14" i="59"/>
  <c r="G14" i="59"/>
  <c r="H14" i="59"/>
  <c r="I14" i="59"/>
  <c r="J14" i="59"/>
  <c r="K14" i="59"/>
  <c r="L14" i="59"/>
  <c r="M14" i="59"/>
  <c r="N14" i="59"/>
  <c r="O14" i="59"/>
  <c r="P14" i="59"/>
  <c r="Q14" i="59"/>
  <c r="R14" i="59"/>
  <c r="C14" i="59"/>
  <c r="F10" i="59"/>
  <c r="S10" i="59" s="1"/>
  <c r="F11" i="59"/>
  <c r="S11" i="59" s="1"/>
  <c r="F12" i="59"/>
  <c r="S12" i="59" s="1"/>
  <c r="F13" i="59"/>
  <c r="S13" i="59" s="1"/>
  <c r="F9" i="59"/>
  <c r="S9" i="59" s="1"/>
  <c r="D8" i="59"/>
  <c r="E8" i="59"/>
  <c r="G8" i="59"/>
  <c r="H8" i="59"/>
  <c r="I8" i="59"/>
  <c r="K8" i="59"/>
  <c r="L8" i="59"/>
  <c r="M8" i="59"/>
  <c r="O8" i="59"/>
  <c r="P8" i="59"/>
  <c r="Q8" i="59"/>
  <c r="C8" i="59"/>
  <c r="R7" i="59"/>
  <c r="N7" i="59"/>
  <c r="J7" i="59"/>
  <c r="F7" i="59"/>
  <c r="R6" i="59"/>
  <c r="R8" i="59" s="1"/>
  <c r="N6" i="59"/>
  <c r="N8" i="59" s="1"/>
  <c r="J6" i="59"/>
  <c r="J8" i="59" s="1"/>
  <c r="F6" i="59"/>
  <c r="S6" i="59" l="1"/>
  <c r="S8" i="59" s="1"/>
  <c r="S7" i="59"/>
  <c r="S14" i="59"/>
  <c r="F14" i="59"/>
  <c r="F8" i="59"/>
  <c r="L69" i="41" l="1"/>
  <c r="L70" i="41" s="1"/>
  <c r="K69" i="41"/>
  <c r="K70" i="41" s="1"/>
  <c r="J69" i="41"/>
  <c r="J70" i="41" s="1"/>
  <c r="I69" i="41"/>
  <c r="I70" i="41" s="1"/>
  <c r="H69" i="41"/>
  <c r="H70" i="41" s="1"/>
  <c r="G69" i="41"/>
  <c r="G70" i="41" s="1"/>
  <c r="F69" i="41"/>
  <c r="F70" i="41" s="1"/>
  <c r="P67" i="41"/>
  <c r="M25" i="41"/>
  <c r="N67" i="41" s="1"/>
  <c r="F71" i="41" l="1"/>
  <c r="C10" i="19" l="1"/>
  <c r="D10" i="19" s="1"/>
  <c r="E10" i="19" s="1"/>
  <c r="C9" i="19"/>
  <c r="D9" i="19" s="1"/>
  <c r="E9" i="19" s="1"/>
</calcChain>
</file>

<file path=xl/sharedStrings.xml><?xml version="1.0" encoding="utf-8"?>
<sst xmlns="http://schemas.openxmlformats.org/spreadsheetml/2006/main" count="61" uniqueCount="49">
  <si>
    <t>დამატებით საჭირო თანხა თვეში</t>
  </si>
  <si>
    <t xml:space="preserve">           მათ შორის:</t>
  </si>
  <si>
    <t>სულ კომპენსაციის მიმღებთა რაოდენობა</t>
  </si>
  <si>
    <t>სახელმწიფო კომპენსაცია</t>
  </si>
  <si>
    <t>კომპენსაციის მიმღებთა რაოდენობა ასაკი &gt;=67</t>
  </si>
  <si>
    <t>კომპენსაციის მიმღებთა რაოდენობა ასაკი, ქალებისთვის &gt;=60 და &lt;67, კაცებისთვის &gt;=65 და &lt;67</t>
  </si>
  <si>
    <t>საპენსიო პაკეტის 150 ლარამდე გაზრდის შემთხვევაში (ასაკი &gt;=67) გადავა (150 ლარზე)</t>
  </si>
  <si>
    <t>საპენსიო პაკეტის 150 ლარამდე გაზრდის შემთხვევაში (ასაკი, ქალებისთვის &gt;=60 და &lt;67, კაცებისთვის &gt;=65 და &lt;67) გადავა (150 ლარზე)</t>
  </si>
  <si>
    <r>
      <t>ამ კატეგორიის ხალხისთვის  (ასაკი, &gt;=67) დღეს თვეში საჭირო თანხის ოდენობა (</t>
    </r>
    <r>
      <rPr>
        <b/>
        <i/>
        <sz val="11"/>
        <color indexed="8"/>
        <rFont val="Calibri"/>
        <family val="2"/>
      </rPr>
      <t>კომპენსაცია+საოჯახო დახმარება+საყოფაცხოვრებო სუბსიდია</t>
    </r>
    <r>
      <rPr>
        <b/>
        <sz val="11"/>
        <color indexed="8"/>
        <rFont val="Calibri"/>
        <family val="2"/>
      </rPr>
      <t>)</t>
    </r>
  </si>
  <si>
    <r>
      <t>ამ კატეგორიის ხალხისთვის  (ასაკი, ქალებისთვის &gt;=60 და &lt;67, კაცებისთვის &gt;=65 და &lt;67) დღეს თვეში საჭირო თანხის ოდენობა (</t>
    </r>
    <r>
      <rPr>
        <b/>
        <i/>
        <sz val="11"/>
        <color indexed="8"/>
        <rFont val="Calibri"/>
        <family val="2"/>
      </rPr>
      <t>კომპენსაცია+საოჯახო დახმარება+საყოფაცხოვრებო სუბსიდია</t>
    </r>
    <r>
      <rPr>
        <b/>
        <sz val="11"/>
        <color indexed="8"/>
        <rFont val="Calibri"/>
        <family val="2"/>
      </rPr>
      <t>)</t>
    </r>
  </si>
  <si>
    <t>ამ კატეგორიის ხალხისთვის 150 ლარზე გადასვლის შემდეგ თვეში საჭირო თანხის ოდენობა</t>
  </si>
  <si>
    <t>ორშაბათი</t>
  </si>
  <si>
    <t>სამშაბათი</t>
  </si>
  <si>
    <t>ოთხშაბათი</t>
  </si>
  <si>
    <t>ხუთშაბათი</t>
  </si>
  <si>
    <t>პარასკევი</t>
  </si>
  <si>
    <t>შაბათი</t>
  </si>
  <si>
    <t>კვირა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</si>
  <si>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</si>
  <si>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</si>
  <si>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</si>
  <si>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</si>
  <si>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</si>
  <si>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</si>
  <si>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</si>
  <si>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</si>
  <si>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</si>
  <si>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</si>
  <si>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</si>
  <si>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</si>
  <si>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პროგრამული კოდი</t>
  </si>
  <si>
    <t>დ ა ს ა ხ ე ლ ე ბ ა</t>
  </si>
  <si>
    <t>35 02 01</t>
  </si>
  <si>
    <t>sapensio paketi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</si>
  <si>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</si>
  <si>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</si>
  <si>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</si>
  <si>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</si>
  <si>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საყოფაცხოვრებო სუბსიდია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</si>
  <si>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</si>
  <si>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</si>
  <si>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</si>
  <si>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</si>
  <si>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1 კვარტალი</t>
  </si>
  <si>
    <t>2 კვარტალი</t>
  </si>
  <si>
    <t>3 კვარტალი</t>
  </si>
  <si>
    <t>4 კვარტალი</t>
  </si>
  <si>
    <t>ინფორმაცია სახელმწიფო გასაცემლების დეპარტამენტის მიერ ადმინისტრირებული გასაცემლების 2017 წლის სავარაუდო ხარჯების შესახებ</t>
  </si>
  <si>
    <t>2017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</si>
</sst>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0_-;\-* #,##0.00_-;_-* &quot;-&quot;??_-;_-@_-"/>
    <numFmt numFmtId="166" formatCode="_-* #,##0_-;\-* #,##0_-;_-* &quot;-&quot;??_-;_-@_-"/>
    <numFmt numFmtId="167" formatCode="###\ ###\ ###.00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Geo_Arial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sz val="8"/>
      <color theme="1"/>
      <name val="Calibri"/>
      <family val="2"/>
      <scheme val="minor"/>
    </font>
    <font>
      <b/>
      <sz val="5"/>
      <color rgb="FF000000"/>
      <name val="Calibri"/>
      <family val="2"/>
      <charset val="204"/>
    </font>
    <font>
      <b/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8" fillId="0" borderId="0"/>
    <xf numFmtId="0" fontId="24" fillId="0" borderId="0"/>
    <xf numFmtId="0" fontId="18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165" fontId="1" fillId="0" borderId="0" applyFont="0" applyFill="0" applyBorder="0" applyAlignment="0" applyProtection="0"/>
    <xf numFmtId="0" fontId="24" fillId="0" borderId="0"/>
    <xf numFmtId="0" fontId="30" fillId="0" borderId="0"/>
  </cellStyleXfs>
  <cellXfs count="88">
    <xf numFmtId="0" fontId="0" fillId="0" borderId="0" xfId="0"/>
    <xf numFmtId="0" fontId="0" fillId="0" borderId="10" xfId="0" applyBorder="1"/>
    <xf numFmtId="14" fontId="0" fillId="0" borderId="0" xfId="0" applyNumberFormat="1"/>
    <xf numFmtId="0" fontId="25" fillId="0" borderId="10" xfId="0" applyFont="1" applyBorder="1" applyAlignment="1">
      <alignment horizontal="right"/>
    </xf>
    <xf numFmtId="0" fontId="25" fillId="0" borderId="0" xfId="0" applyFont="1"/>
    <xf numFmtId="0" fontId="25" fillId="0" borderId="10" xfId="0" applyFont="1" applyBorder="1"/>
    <xf numFmtId="166" fontId="23" fillId="24" borderId="10" xfId="28" applyNumberFormat="1" applyFont="1" applyFill="1" applyBorder="1"/>
    <xf numFmtId="166" fontId="20" fillId="24" borderId="10" xfId="28" applyNumberFormat="1" applyFont="1" applyFill="1" applyBorder="1" applyAlignment="1">
      <alignment horizontal="right" wrapText="1"/>
    </xf>
    <xf numFmtId="166" fontId="25" fillId="24" borderId="10" xfId="0" applyNumberFormat="1" applyFont="1" applyFill="1" applyBorder="1"/>
    <xf numFmtId="0" fontId="0" fillId="0" borderId="10" xfId="0" applyBorder="1" applyAlignment="1">
      <alignment horizontal="left" wrapText="1" indent="4"/>
    </xf>
    <xf numFmtId="41" fontId="27" fillId="0" borderId="11" xfId="47" applyNumberFormat="1" applyFont="1" applyFill="1" applyBorder="1" applyAlignment="1">
      <alignment horizontal="right"/>
    </xf>
    <xf numFmtId="0" fontId="28" fillId="0" borderId="0" xfId="0" applyFont="1"/>
    <xf numFmtId="0" fontId="0" fillId="0" borderId="0" xfId="0" applyAlignment="1">
      <alignment horizontal="right"/>
    </xf>
    <xf numFmtId="0" fontId="0" fillId="0" borderId="21" xfId="0" applyBorder="1"/>
    <xf numFmtId="0" fontId="0" fillId="0" borderId="26" xfId="0" applyBorder="1"/>
    <xf numFmtId="0" fontId="0" fillId="0" borderId="12" xfId="0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6" borderId="26" xfId="0" applyFill="1" applyBorder="1"/>
    <xf numFmtId="0" fontId="0" fillId="0" borderId="22" xfId="0" applyFill="1" applyBorder="1" applyAlignment="1"/>
    <xf numFmtId="0" fontId="0" fillId="24" borderId="2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26" borderId="27" xfId="0" applyFill="1" applyBorder="1"/>
    <xf numFmtId="0" fontId="0" fillId="24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6" borderId="28" xfId="0" applyFill="1" applyBorder="1"/>
    <xf numFmtId="0" fontId="0" fillId="0" borderId="20" xfId="0" applyFill="1" applyBorder="1" applyAlignment="1">
      <alignment horizontal="center"/>
    </xf>
    <xf numFmtId="0" fontId="0" fillId="0" borderId="29" xfId="0" applyFill="1" applyBorder="1" applyAlignment="1"/>
    <xf numFmtId="0" fontId="0" fillId="0" borderId="20" xfId="0" applyFill="1" applyBorder="1" applyAlignment="1"/>
    <xf numFmtId="0" fontId="0" fillId="0" borderId="18" xfId="0" applyFill="1" applyBorder="1" applyAlignment="1"/>
    <xf numFmtId="0" fontId="0" fillId="25" borderId="26" xfId="0" applyFill="1" applyBorder="1"/>
    <xf numFmtId="0" fontId="0" fillId="0" borderId="24" xfId="0" applyFill="1" applyBorder="1" applyAlignment="1"/>
    <xf numFmtId="0" fontId="0" fillId="0" borderId="24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5" borderId="27" xfId="0" applyFill="1" applyBorder="1"/>
    <xf numFmtId="0" fontId="0" fillId="25" borderId="28" xfId="0" applyFill="1" applyBorder="1"/>
    <xf numFmtId="0" fontId="0" fillId="0" borderId="18" xfId="0" applyFill="1" applyBorder="1" applyAlignment="1">
      <alignment horizontal="center"/>
    </xf>
    <xf numFmtId="0" fontId="0" fillId="0" borderId="30" xfId="0" applyBorder="1"/>
    <xf numFmtId="0" fontId="0" fillId="24" borderId="15" xfId="0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24" borderId="19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0" xfId="0" applyFill="1" applyBorder="1" applyAlignment="1"/>
    <xf numFmtId="0" fontId="0" fillId="0" borderId="17" xfId="0" applyFill="1" applyBorder="1" applyAlignment="1">
      <alignment horizontal="center"/>
    </xf>
    <xf numFmtId="0" fontId="33" fillId="0" borderId="14" xfId="0" applyFont="1" applyFill="1" applyBorder="1" applyAlignment="1">
      <alignment vertical="center"/>
    </xf>
    <xf numFmtId="0" fontId="33" fillId="0" borderId="14" xfId="0" applyFont="1" applyFill="1" applyBorder="1" applyAlignment="1">
      <alignment horizontal="left" vertical="center" wrapText="1"/>
    </xf>
    <xf numFmtId="0" fontId="35" fillId="27" borderId="14" xfId="0" applyFont="1" applyFill="1" applyBorder="1" applyAlignment="1">
      <alignment vertical="center"/>
    </xf>
    <xf numFmtId="0" fontId="34" fillId="27" borderId="14" xfId="0" applyFont="1" applyFill="1" applyBorder="1" applyAlignment="1">
      <alignment vertical="center"/>
    </xf>
    <xf numFmtId="167" fontId="33" fillId="28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2" fillId="0" borderId="14" xfId="0" applyFont="1" applyFill="1" applyBorder="1" applyAlignment="1">
      <alignment vertical="center"/>
    </xf>
    <xf numFmtId="0" fontId="32" fillId="0" borderId="14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horizontal="left" vertical="center"/>
    </xf>
    <xf numFmtId="167" fontId="0" fillId="0" borderId="0" xfId="0" applyNumberFormat="1" applyFill="1" applyAlignment="1">
      <alignment horizontal="center" vertical="center"/>
    </xf>
    <xf numFmtId="167" fontId="33" fillId="0" borderId="14" xfId="0" applyNumberFormat="1" applyFont="1" applyFill="1" applyBorder="1" applyAlignment="1">
      <alignment horizontal="right" vertical="center"/>
    </xf>
    <xf numFmtId="0" fontId="36" fillId="0" borderId="0" xfId="0" applyFont="1"/>
    <xf numFmtId="2" fontId="36" fillId="0" borderId="0" xfId="0" applyNumberFormat="1" applyFont="1"/>
    <xf numFmtId="167" fontId="33" fillId="28" borderId="14" xfId="0" applyNumberFormat="1" applyFont="1" applyFill="1" applyBorder="1" applyAlignment="1">
      <alignment horizontal="right" vertical="center"/>
    </xf>
    <xf numFmtId="167" fontId="33" fillId="26" borderId="10" xfId="0" applyNumberFormat="1" applyFont="1" applyFill="1" applyBorder="1" applyAlignment="1">
      <alignment horizontal="right" vertical="center"/>
    </xf>
    <xf numFmtId="167" fontId="33" fillId="27" borderId="14" xfId="0" applyNumberFormat="1" applyFont="1" applyFill="1" applyBorder="1" applyAlignment="1">
      <alignment horizontal="right" vertical="center"/>
    </xf>
    <xf numFmtId="167" fontId="33" fillId="27" borderId="10" xfId="0" applyNumberFormat="1" applyFont="1" applyFill="1" applyBorder="1" applyAlignment="1">
      <alignment horizontal="right" vertical="center"/>
    </xf>
    <xf numFmtId="0" fontId="38" fillId="0" borderId="10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26" borderId="23" xfId="0" applyFont="1" applyFill="1" applyBorder="1" applyAlignment="1">
      <alignment horizontal="center" vertical="center"/>
    </xf>
    <xf numFmtId="0" fontId="38" fillId="26" borderId="24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 textRotation="90"/>
    </xf>
    <xf numFmtId="0" fontId="32" fillId="0" borderId="12" xfId="0" applyFont="1" applyFill="1" applyBorder="1" applyAlignment="1">
      <alignment horizontal="center" vertical="center" textRotation="90"/>
    </xf>
    <xf numFmtId="0" fontId="32" fillId="0" borderId="24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37" fillId="0" borderId="35" xfId="76" applyFont="1" applyFill="1" applyBorder="1" applyAlignment="1">
      <alignment horizontal="center" vertical="center" wrapText="1"/>
    </xf>
    <xf numFmtId="0" fontId="37" fillId="0" borderId="36" xfId="76" applyFont="1" applyFill="1" applyBorder="1" applyAlignment="1">
      <alignment horizontal="center" vertical="center" wrapText="1"/>
    </xf>
    <xf numFmtId="0" fontId="31" fillId="0" borderId="37" xfId="76" applyFont="1" applyFill="1" applyBorder="1" applyAlignment="1">
      <alignment horizontal="center" vertical="center" wrapText="1"/>
    </xf>
    <xf numFmtId="0" fontId="31" fillId="0" borderId="38" xfId="76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horizontal="left" vertical="center"/>
    </xf>
    <xf numFmtId="0" fontId="0" fillId="26" borderId="32" xfId="0" applyFill="1" applyBorder="1" applyAlignment="1">
      <alignment horizontal="left" vertical="center"/>
    </xf>
    <xf numFmtId="0" fontId="0" fillId="26" borderId="33" xfId="0" applyFill="1" applyBorder="1" applyAlignment="1">
      <alignment horizontal="left" vertical="center"/>
    </xf>
    <xf numFmtId="0" fontId="0" fillId="25" borderId="27" xfId="0" applyFill="1" applyBorder="1" applyAlignment="1">
      <alignment horizontal="center"/>
    </xf>
    <xf numFmtId="0" fontId="0" fillId="25" borderId="28" xfId="0" applyFill="1" applyBorder="1" applyAlignment="1">
      <alignment horizontal="center"/>
    </xf>
  </cellXfs>
  <cellStyles count="7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10" xfId="69"/>
    <cellStyle name="Comma 11" xfId="71"/>
    <cellStyle name="Comma 12" xfId="74"/>
    <cellStyle name="Comma 2" xfId="29"/>
    <cellStyle name="Comma 3" xfId="48"/>
    <cellStyle name="Comma 3 2" xfId="49"/>
    <cellStyle name="Comma 4" xfId="50"/>
    <cellStyle name="Comma 4 2" xfId="51"/>
    <cellStyle name="Comma 5" xfId="52"/>
    <cellStyle name="Comma 5 2" xfId="53"/>
    <cellStyle name="Comma 6" xfId="54"/>
    <cellStyle name="Comma 7" xfId="55"/>
    <cellStyle name="Comma 8" xfId="30"/>
    <cellStyle name="Comma 9" xfId="68"/>
    <cellStyle name="Currency 2" xfId="56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40"/>
    <cellStyle name="Normal 2 2" xfId="57"/>
    <cellStyle name="Normal 2 2 2" xfId="58"/>
    <cellStyle name="Normal 2 3" xfId="59"/>
    <cellStyle name="Normal 2 4" xfId="75"/>
    <cellStyle name="Normal 2 5" xfId="76"/>
    <cellStyle name="Normal 2_sashtato 2009" xfId="60"/>
    <cellStyle name="Normal 3" xfId="61"/>
    <cellStyle name="Normal 3 2" xfId="62"/>
    <cellStyle name="Normal 4" xfId="63"/>
    <cellStyle name="Normal 5" xfId="64"/>
    <cellStyle name="Normal 6" xfId="41"/>
    <cellStyle name="Normal 7" xfId="70"/>
    <cellStyle name="Normal 8" xfId="73"/>
    <cellStyle name="Normal_01_IANVARI" xfId="47"/>
    <cellStyle name="Note 2" xfId="42"/>
    <cellStyle name="Output 2" xfId="43"/>
    <cellStyle name="Percent 2" xfId="65"/>
    <cellStyle name="Percent 2 2" xfId="66"/>
    <cellStyle name="Percent 3" xfId="67"/>
    <cellStyle name="Percent 4" xfId="72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7"/>
  <sheetViews>
    <sheetView tabSelected="1" topLeftCell="J1" zoomScale="106" zoomScaleNormal="106" workbookViewId="0">
      <selection activeCell="S13" sqref="S13"/>
    </sheetView>
  </sheetViews>
  <sheetFormatPr defaultRowHeight="15" x14ac:dyDescent="0.25"/>
  <cols>
    <col min="1" max="1" width="6.140625" customWidth="1"/>
    <col min="2" max="2" width="37.85546875" customWidth="1"/>
    <col min="3" max="3" width="14.42578125" style="63" customWidth="1"/>
    <col min="4" max="4" width="12.7109375" style="63" customWidth="1"/>
    <col min="5" max="10" width="12.85546875" style="63" customWidth="1"/>
    <col min="11" max="11" width="12.7109375" style="63" customWidth="1"/>
    <col min="12" max="12" width="15" style="63" customWidth="1"/>
    <col min="13" max="13" width="20.140625" style="63" customWidth="1"/>
    <col min="14" max="14" width="18" style="63" customWidth="1"/>
    <col min="15" max="15" width="17.42578125" style="63" customWidth="1"/>
    <col min="16" max="16" width="14.5703125" style="63" customWidth="1"/>
    <col min="17" max="17" width="14.85546875" style="63" customWidth="1"/>
    <col min="18" max="18" width="12.85546875" style="63" customWidth="1"/>
    <col min="19" max="19" width="14.7109375" style="63" customWidth="1"/>
    <col min="22" max="22" width="14.5703125" bestFit="1" customWidth="1"/>
  </cols>
  <sheetData>
    <row r="2" spans="1:22" ht="29.25" customHeight="1" x14ac:dyDescent="0.25">
      <c r="A2" s="78" t="s">
        <v>47</v>
      </c>
      <c r="B2" s="78"/>
      <c r="C2" s="78"/>
      <c r="D2" s="78"/>
      <c r="E2" s="78"/>
      <c r="F2" s="78"/>
      <c r="G2" s="78"/>
    </row>
    <row r="3" spans="1:22" ht="24" customHeight="1" x14ac:dyDescent="0.25">
      <c r="A3" s="78"/>
      <c r="B3" s="78"/>
      <c r="C3" s="78"/>
      <c r="D3" s="78"/>
      <c r="E3" s="78"/>
      <c r="F3" s="78"/>
      <c r="G3" s="78"/>
    </row>
    <row r="4" spans="1:22" x14ac:dyDescent="0.25">
      <c r="A4" s="79" t="s">
        <v>30</v>
      </c>
      <c r="B4" s="81" t="s">
        <v>31</v>
      </c>
      <c r="C4" s="70" t="s">
        <v>18</v>
      </c>
      <c r="D4" s="70" t="s">
        <v>19</v>
      </c>
      <c r="E4" s="70" t="s">
        <v>20</v>
      </c>
      <c r="F4" s="72" t="s">
        <v>43</v>
      </c>
      <c r="G4" s="69" t="s">
        <v>21</v>
      </c>
      <c r="H4" s="70" t="s">
        <v>22</v>
      </c>
      <c r="I4" s="69" t="s">
        <v>23</v>
      </c>
      <c r="J4" s="74" t="s">
        <v>44</v>
      </c>
      <c r="K4" s="70" t="s">
        <v>24</v>
      </c>
      <c r="L4" s="69" t="s">
        <v>25</v>
      </c>
      <c r="M4" s="70" t="s">
        <v>26</v>
      </c>
      <c r="N4" s="70" t="s">
        <v>45</v>
      </c>
      <c r="O4" s="69" t="s">
        <v>27</v>
      </c>
      <c r="P4" s="70" t="s">
        <v>28</v>
      </c>
      <c r="Q4" s="69" t="s">
        <v>29</v>
      </c>
      <c r="R4" s="69" t="s">
        <v>46</v>
      </c>
      <c r="S4" s="69" t="s">
        <v>48</v>
      </c>
    </row>
    <row r="5" spans="1:22" x14ac:dyDescent="0.25">
      <c r="A5" s="80"/>
      <c r="B5" s="82"/>
      <c r="C5" s="71"/>
      <c r="D5" s="71"/>
      <c r="E5" s="71"/>
      <c r="F5" s="73"/>
      <c r="G5" s="69"/>
      <c r="H5" s="71"/>
      <c r="I5" s="69"/>
      <c r="J5" s="74"/>
      <c r="K5" s="71"/>
      <c r="L5" s="69"/>
      <c r="M5" s="71"/>
      <c r="N5" s="71"/>
      <c r="O5" s="69"/>
      <c r="P5" s="71"/>
      <c r="Q5" s="69"/>
      <c r="R5" s="69"/>
      <c r="S5" s="69"/>
    </row>
    <row r="6" spans="1:22" s="57" customFormat="1" x14ac:dyDescent="0.25">
      <c r="A6" s="75" t="s">
        <v>32</v>
      </c>
      <c r="B6" s="52" t="s">
        <v>33</v>
      </c>
      <c r="C6" s="62">
        <v>136264611.51999998</v>
      </c>
      <c r="D6" s="62">
        <v>136792911.51999998</v>
      </c>
      <c r="E6" s="62">
        <v>137085951.51999998</v>
      </c>
      <c r="F6" s="65">
        <f>C6+D6+E6</f>
        <v>410143474.55999994</v>
      </c>
      <c r="G6" s="62">
        <v>137477451.51999998</v>
      </c>
      <c r="H6" s="62">
        <v>137809551.51999998</v>
      </c>
      <c r="I6" s="62">
        <v>138156051.51999998</v>
      </c>
      <c r="J6" s="65">
        <f>G6+H6+I6</f>
        <v>413443054.55999994</v>
      </c>
      <c r="K6" s="62">
        <v>138420471.51999998</v>
      </c>
      <c r="L6" s="62">
        <v>138706851.51999998</v>
      </c>
      <c r="M6" s="62">
        <v>139007271.51999998</v>
      </c>
      <c r="N6" s="65">
        <f>K6+L6+M6</f>
        <v>416134594.55999994</v>
      </c>
      <c r="O6" s="62">
        <v>139270971.51999998</v>
      </c>
      <c r="P6" s="62">
        <v>139515051.51999998</v>
      </c>
      <c r="Q6" s="62">
        <v>139640331.51999998</v>
      </c>
      <c r="R6" s="65">
        <f>O6+P6+Q6</f>
        <v>418426354.55999994</v>
      </c>
      <c r="S6" s="66">
        <f>F6+J6+N6+R6</f>
        <v>1658147478.2399998</v>
      </c>
    </row>
    <row r="7" spans="1:22" s="57" customFormat="1" ht="22.5" x14ac:dyDescent="0.25">
      <c r="A7" s="76"/>
      <c r="B7" s="53" t="s">
        <v>34</v>
      </c>
      <c r="C7" s="62">
        <v>8773269.3499999996</v>
      </c>
      <c r="D7" s="62">
        <v>8773269.3499999996</v>
      </c>
      <c r="E7" s="62">
        <v>8773269.3499999996</v>
      </c>
      <c r="F7" s="65">
        <f>C7+D7+E7</f>
        <v>26319808.049999997</v>
      </c>
      <c r="G7" s="62">
        <v>8773269.3499999996</v>
      </c>
      <c r="H7" s="62">
        <v>8773269.3499999996</v>
      </c>
      <c r="I7" s="62">
        <v>8773269.3499999996</v>
      </c>
      <c r="J7" s="65">
        <f>G7+H7+I7</f>
        <v>26319808.049999997</v>
      </c>
      <c r="K7" s="62">
        <v>8773269.3499999996</v>
      </c>
      <c r="L7" s="62">
        <v>8773269.3499999996</v>
      </c>
      <c r="M7" s="62">
        <v>8773269.3499999996</v>
      </c>
      <c r="N7" s="65">
        <f>K7+L7+M7</f>
        <v>26319808.049999997</v>
      </c>
      <c r="O7" s="62">
        <v>8773269.3499999996</v>
      </c>
      <c r="P7" s="62">
        <v>8773269.3499999996</v>
      </c>
      <c r="Q7" s="62">
        <v>8773269.3499999996</v>
      </c>
      <c r="R7" s="65">
        <f>O7+P7+Q7</f>
        <v>26319808.049999997</v>
      </c>
      <c r="S7" s="66">
        <f>F7+J7+N7+R7</f>
        <v>105279232.19999999</v>
      </c>
    </row>
    <row r="8" spans="1:22" s="57" customFormat="1" ht="38.25" customHeight="1" x14ac:dyDescent="0.25">
      <c r="A8" s="77"/>
      <c r="B8" s="54" t="s">
        <v>35</v>
      </c>
      <c r="C8" s="67">
        <f>SUM(C6:C7)</f>
        <v>145037880.86999997</v>
      </c>
      <c r="D8" s="67">
        <f t="shared" ref="D8:S8" si="0">SUM(D6:D7)</f>
        <v>145566180.86999997</v>
      </c>
      <c r="E8" s="67">
        <f t="shared" si="0"/>
        <v>145859220.86999997</v>
      </c>
      <c r="F8" s="67">
        <f t="shared" si="0"/>
        <v>436463282.60999995</v>
      </c>
      <c r="G8" s="67">
        <f t="shared" si="0"/>
        <v>146250720.86999997</v>
      </c>
      <c r="H8" s="67">
        <f t="shared" si="0"/>
        <v>146582820.86999997</v>
      </c>
      <c r="I8" s="67">
        <f t="shared" si="0"/>
        <v>146929320.86999997</v>
      </c>
      <c r="J8" s="67">
        <f t="shared" si="0"/>
        <v>439762862.60999995</v>
      </c>
      <c r="K8" s="67">
        <f t="shared" si="0"/>
        <v>147193740.86999997</v>
      </c>
      <c r="L8" s="67">
        <f t="shared" si="0"/>
        <v>147480120.86999997</v>
      </c>
      <c r="M8" s="67">
        <f t="shared" si="0"/>
        <v>147780540.86999997</v>
      </c>
      <c r="N8" s="67">
        <f t="shared" si="0"/>
        <v>442454402.60999995</v>
      </c>
      <c r="O8" s="67">
        <f t="shared" si="0"/>
        <v>148044240.86999997</v>
      </c>
      <c r="P8" s="67">
        <f t="shared" si="0"/>
        <v>148288320.86999997</v>
      </c>
      <c r="Q8" s="67">
        <f t="shared" si="0"/>
        <v>148413600.86999997</v>
      </c>
      <c r="R8" s="67">
        <f t="shared" si="0"/>
        <v>444746162.60999995</v>
      </c>
      <c r="S8" s="68">
        <f t="shared" si="0"/>
        <v>1763426710.4399998</v>
      </c>
    </row>
    <row r="9" spans="1:22" s="57" customFormat="1" ht="24.75" customHeight="1" x14ac:dyDescent="0.25">
      <c r="A9" s="75" t="s">
        <v>36</v>
      </c>
      <c r="B9" s="58" t="s">
        <v>37</v>
      </c>
      <c r="C9" s="62">
        <v>19300497.48</v>
      </c>
      <c r="D9" s="62">
        <v>19300497.48</v>
      </c>
      <c r="E9" s="62">
        <v>19300497.48</v>
      </c>
      <c r="F9" s="65">
        <f>SUM(C9:E9)</f>
        <v>57901492.439999998</v>
      </c>
      <c r="G9" s="62">
        <v>19300497.48</v>
      </c>
      <c r="H9" s="62">
        <v>19300497.48</v>
      </c>
      <c r="I9" s="62">
        <v>19300497.48</v>
      </c>
      <c r="J9" s="65">
        <v>57901492.439999998</v>
      </c>
      <c r="K9" s="62">
        <v>19300497.48</v>
      </c>
      <c r="L9" s="62">
        <v>19300497.48</v>
      </c>
      <c r="M9" s="62">
        <v>19300497.48</v>
      </c>
      <c r="N9" s="56">
        <v>57901492.439999998</v>
      </c>
      <c r="O9" s="62">
        <v>19300497.48</v>
      </c>
      <c r="P9" s="62">
        <v>19300497.48</v>
      </c>
      <c r="Q9" s="62">
        <v>19300497.48</v>
      </c>
      <c r="R9" s="56">
        <v>57901492.439999998</v>
      </c>
      <c r="S9" s="66">
        <f>F9+J9+N9+R9</f>
        <v>231605969.75999999</v>
      </c>
    </row>
    <row r="10" spans="1:22" s="57" customFormat="1" ht="24.75" customHeight="1" x14ac:dyDescent="0.25">
      <c r="A10" s="76"/>
      <c r="B10" s="59" t="s">
        <v>38</v>
      </c>
      <c r="C10" s="62">
        <v>518883.8</v>
      </c>
      <c r="D10" s="62">
        <v>518883.8</v>
      </c>
      <c r="E10" s="62">
        <v>518883.8</v>
      </c>
      <c r="F10" s="65">
        <f t="shared" ref="F10:F13" si="1">SUM(C10:E10)</f>
        <v>1556651.4</v>
      </c>
      <c r="G10" s="62">
        <v>518883.8</v>
      </c>
      <c r="H10" s="62">
        <v>518883.8</v>
      </c>
      <c r="I10" s="62">
        <v>518883.8</v>
      </c>
      <c r="J10" s="56">
        <v>1556651.4</v>
      </c>
      <c r="K10" s="62">
        <v>518883.8</v>
      </c>
      <c r="L10" s="62">
        <v>518883.8</v>
      </c>
      <c r="M10" s="62">
        <v>518883.8</v>
      </c>
      <c r="N10" s="56">
        <v>1556651.4</v>
      </c>
      <c r="O10" s="62">
        <v>518883.8</v>
      </c>
      <c r="P10" s="62">
        <v>518883.8</v>
      </c>
      <c r="Q10" s="62">
        <v>518883.8</v>
      </c>
      <c r="R10" s="56">
        <v>1556651.4</v>
      </c>
      <c r="S10" s="66">
        <f t="shared" ref="S10:S13" si="2">F10+J10+N10+R10</f>
        <v>6226605.5999999996</v>
      </c>
    </row>
    <row r="11" spans="1:22" s="57" customFormat="1" ht="24.75" customHeight="1" x14ac:dyDescent="0.25">
      <c r="A11" s="76"/>
      <c r="B11" s="60" t="s">
        <v>39</v>
      </c>
      <c r="C11" s="62">
        <v>172136.38</v>
      </c>
      <c r="D11" s="62">
        <v>172136.38</v>
      </c>
      <c r="E11" s="62">
        <v>172136.38</v>
      </c>
      <c r="F11" s="65">
        <f t="shared" si="1"/>
        <v>516409.14</v>
      </c>
      <c r="G11" s="62">
        <v>172136.38</v>
      </c>
      <c r="H11" s="62">
        <v>172136.38</v>
      </c>
      <c r="I11" s="62">
        <v>172136.38</v>
      </c>
      <c r="J11" s="56">
        <v>516409.14</v>
      </c>
      <c r="K11" s="62">
        <v>172136.38</v>
      </c>
      <c r="L11" s="62">
        <v>172136.38</v>
      </c>
      <c r="M11" s="62">
        <v>172136.38</v>
      </c>
      <c r="N11" s="56">
        <v>516409.14</v>
      </c>
      <c r="O11" s="62">
        <v>172136.38</v>
      </c>
      <c r="P11" s="62">
        <v>172136.38</v>
      </c>
      <c r="Q11" s="62">
        <v>172136.38</v>
      </c>
      <c r="R11" s="56">
        <v>516409.14</v>
      </c>
      <c r="S11" s="66">
        <f t="shared" si="2"/>
        <v>2065636.56</v>
      </c>
    </row>
    <row r="12" spans="1:22" s="57" customFormat="1" ht="24.75" customHeight="1" x14ac:dyDescent="0.25">
      <c r="A12" s="76"/>
      <c r="B12" s="60" t="s">
        <v>40</v>
      </c>
      <c r="C12" s="62">
        <v>41010</v>
      </c>
      <c r="D12" s="62">
        <v>41010</v>
      </c>
      <c r="E12" s="62">
        <v>41010</v>
      </c>
      <c r="F12" s="65">
        <f t="shared" si="1"/>
        <v>123030</v>
      </c>
      <c r="G12" s="62">
        <v>41010</v>
      </c>
      <c r="H12" s="62">
        <v>41010</v>
      </c>
      <c r="I12" s="62">
        <v>41010</v>
      </c>
      <c r="J12" s="56">
        <v>123030</v>
      </c>
      <c r="K12" s="62">
        <v>41010</v>
      </c>
      <c r="L12" s="62">
        <v>41010</v>
      </c>
      <c r="M12" s="62">
        <v>41010</v>
      </c>
      <c r="N12" s="56">
        <v>123030</v>
      </c>
      <c r="O12" s="62">
        <v>41010</v>
      </c>
      <c r="P12" s="62">
        <v>41010</v>
      </c>
      <c r="Q12" s="62">
        <v>41010</v>
      </c>
      <c r="R12" s="56">
        <v>123030</v>
      </c>
      <c r="S12" s="66">
        <f t="shared" si="2"/>
        <v>492120</v>
      </c>
      <c r="V12" s="61"/>
    </row>
    <row r="13" spans="1:22" s="57" customFormat="1" ht="51" x14ac:dyDescent="0.25">
      <c r="A13" s="76"/>
      <c r="B13" s="59" t="s">
        <v>41</v>
      </c>
      <c r="C13" s="62">
        <v>1089863.8400000001</v>
      </c>
      <c r="D13" s="62">
        <v>1089863.8400000001</v>
      </c>
      <c r="E13" s="62">
        <v>1089863.8400000001</v>
      </c>
      <c r="F13" s="65">
        <f t="shared" si="1"/>
        <v>3269591.5200000005</v>
      </c>
      <c r="G13" s="62">
        <v>1089863.8400000001</v>
      </c>
      <c r="H13" s="62">
        <v>1089863.8400000001</v>
      </c>
      <c r="I13" s="62">
        <v>1089863.8400000001</v>
      </c>
      <c r="J13" s="56">
        <v>3269591.5200000005</v>
      </c>
      <c r="K13" s="62">
        <v>1089863.8400000001</v>
      </c>
      <c r="L13" s="62">
        <v>1089863.8400000001</v>
      </c>
      <c r="M13" s="62">
        <v>1089863.8400000001</v>
      </c>
      <c r="N13" s="56">
        <v>3269591.5200000005</v>
      </c>
      <c r="O13" s="62">
        <v>1089863.8400000001</v>
      </c>
      <c r="P13" s="62">
        <v>1089863.8400000001</v>
      </c>
      <c r="Q13" s="62">
        <v>1089863.8400000001</v>
      </c>
      <c r="R13" s="56">
        <v>3269591.5200000005</v>
      </c>
      <c r="S13" s="66">
        <f t="shared" si="2"/>
        <v>13078366.080000002</v>
      </c>
    </row>
    <row r="14" spans="1:22" s="57" customFormat="1" ht="42" customHeight="1" x14ac:dyDescent="0.25">
      <c r="A14" s="77"/>
      <c r="B14" s="55" t="s">
        <v>42</v>
      </c>
      <c r="C14" s="67">
        <f>SUM(C9:C13)</f>
        <v>21122391.5</v>
      </c>
      <c r="D14" s="67">
        <f t="shared" ref="D14:S14" si="3">SUM(D9:D13)</f>
        <v>21122391.5</v>
      </c>
      <c r="E14" s="67">
        <f t="shared" si="3"/>
        <v>21122391.5</v>
      </c>
      <c r="F14" s="67">
        <f t="shared" si="3"/>
        <v>63367174.5</v>
      </c>
      <c r="G14" s="67">
        <f t="shared" si="3"/>
        <v>21122391.5</v>
      </c>
      <c r="H14" s="67">
        <f t="shared" si="3"/>
        <v>21122391.5</v>
      </c>
      <c r="I14" s="67">
        <f t="shared" si="3"/>
        <v>21122391.5</v>
      </c>
      <c r="J14" s="67">
        <f t="shared" si="3"/>
        <v>63367174.5</v>
      </c>
      <c r="K14" s="67">
        <f t="shared" si="3"/>
        <v>21122391.5</v>
      </c>
      <c r="L14" s="67">
        <f t="shared" si="3"/>
        <v>21122391.5</v>
      </c>
      <c r="M14" s="67">
        <f t="shared" si="3"/>
        <v>21122391.5</v>
      </c>
      <c r="N14" s="67">
        <f t="shared" si="3"/>
        <v>63367174.5</v>
      </c>
      <c r="O14" s="67">
        <f t="shared" si="3"/>
        <v>21122391.5</v>
      </c>
      <c r="P14" s="67">
        <f t="shared" si="3"/>
        <v>21122391.5</v>
      </c>
      <c r="Q14" s="67">
        <f t="shared" si="3"/>
        <v>21122391.5</v>
      </c>
      <c r="R14" s="67">
        <f t="shared" si="3"/>
        <v>63367174.5</v>
      </c>
      <c r="S14" s="68">
        <f t="shared" si="3"/>
        <v>253468698</v>
      </c>
    </row>
    <row r="17" spans="13:13" x14ac:dyDescent="0.25">
      <c r="M17" s="64"/>
    </row>
  </sheetData>
  <mergeCells count="22">
    <mergeCell ref="A6:A8"/>
    <mergeCell ref="A9:A14"/>
    <mergeCell ref="A2:G3"/>
    <mergeCell ref="A4:A5"/>
    <mergeCell ref="B4:B5"/>
    <mergeCell ref="C4:C5"/>
    <mergeCell ref="D4:D5"/>
    <mergeCell ref="E4:E5"/>
    <mergeCell ref="G4:G5"/>
    <mergeCell ref="O4:O5"/>
    <mergeCell ref="P4:P5"/>
    <mergeCell ref="Q4:Q5"/>
    <mergeCell ref="S4:S5"/>
    <mergeCell ref="F4:F5"/>
    <mergeCell ref="J4:J5"/>
    <mergeCell ref="N4:N5"/>
    <mergeCell ref="R4:R5"/>
    <mergeCell ref="H4:H5"/>
    <mergeCell ref="I4:I5"/>
    <mergeCell ref="K4:K5"/>
    <mergeCell ref="L4:L5"/>
    <mergeCell ref="M4:M5"/>
  </mergeCells>
  <pageMargins left="0.16" right="0.16" top="0.15" bottom="0.75" header="0.3" footer="0.3"/>
  <pageSetup scale="5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P71"/>
  <sheetViews>
    <sheetView workbookViewId="0">
      <selection activeCell="M67" sqref="M67"/>
    </sheetView>
  </sheetViews>
  <sheetFormatPr defaultRowHeight="15" x14ac:dyDescent="0.25"/>
  <cols>
    <col min="5" max="5" width="16.140625" customWidth="1"/>
    <col min="6" max="6" width="14.140625" customWidth="1"/>
    <col min="7" max="7" width="15.140625" customWidth="1"/>
    <col min="8" max="8" width="15.7109375" customWidth="1"/>
    <col min="9" max="9" width="15.140625" customWidth="1"/>
    <col min="10" max="10" width="12.85546875" customWidth="1"/>
    <col min="11" max="11" width="11.42578125" customWidth="1"/>
    <col min="12" max="12" width="13.140625" customWidth="1"/>
  </cols>
  <sheetData>
    <row r="3" spans="4:15" ht="15.75" thickBot="1" x14ac:dyDescent="0.3">
      <c r="F3" s="13"/>
      <c r="G3" s="13"/>
      <c r="H3" s="13"/>
      <c r="I3" s="13"/>
      <c r="J3" s="13"/>
      <c r="K3" s="13"/>
      <c r="L3" s="13"/>
    </row>
    <row r="4" spans="4:15" ht="15.75" thickBot="1" x14ac:dyDescent="0.3">
      <c r="E4" s="14"/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6" t="s">
        <v>16</v>
      </c>
      <c r="L4" s="16" t="s">
        <v>17</v>
      </c>
      <c r="M4" s="12"/>
      <c r="O4" s="12"/>
    </row>
    <row r="5" spans="4:15" x14ac:dyDescent="0.25">
      <c r="E5" s="17" t="s">
        <v>18</v>
      </c>
      <c r="F5" s="18"/>
      <c r="G5" s="19">
        <v>1</v>
      </c>
      <c r="H5" s="19">
        <v>2</v>
      </c>
      <c r="I5" s="20">
        <v>3</v>
      </c>
      <c r="J5" s="20">
        <v>4</v>
      </c>
      <c r="K5" s="21">
        <v>5</v>
      </c>
      <c r="L5" s="22">
        <v>6</v>
      </c>
      <c r="M5" s="12"/>
      <c r="O5" s="12"/>
    </row>
    <row r="6" spans="4:15" x14ac:dyDescent="0.25">
      <c r="E6" s="23"/>
      <c r="F6" s="24">
        <v>7</v>
      </c>
      <c r="G6" s="25">
        <v>8</v>
      </c>
      <c r="H6" s="25">
        <v>9</v>
      </c>
      <c r="I6" s="25">
        <v>10</v>
      </c>
      <c r="J6" s="25">
        <v>11</v>
      </c>
      <c r="K6" s="25">
        <v>12</v>
      </c>
      <c r="L6" s="26">
        <v>13</v>
      </c>
      <c r="M6" s="12"/>
      <c r="O6" s="12"/>
    </row>
    <row r="7" spans="4:15" x14ac:dyDescent="0.25">
      <c r="E7" s="23"/>
      <c r="F7" s="25">
        <v>14</v>
      </c>
      <c r="G7" s="25">
        <v>15</v>
      </c>
      <c r="H7" s="25">
        <v>16</v>
      </c>
      <c r="I7" s="25">
        <v>17</v>
      </c>
      <c r="J7" s="25">
        <v>18</v>
      </c>
      <c r="K7" s="24">
        <v>19</v>
      </c>
      <c r="L7" s="26">
        <v>20</v>
      </c>
      <c r="M7" s="12"/>
      <c r="O7" s="12"/>
    </row>
    <row r="8" spans="4:15" x14ac:dyDescent="0.25">
      <c r="E8" s="23"/>
      <c r="F8" s="25">
        <v>21</v>
      </c>
      <c r="G8" s="25">
        <v>22</v>
      </c>
      <c r="H8" s="25">
        <v>23</v>
      </c>
      <c r="I8" s="25">
        <v>24</v>
      </c>
      <c r="J8" s="25">
        <v>25</v>
      </c>
      <c r="K8" s="25">
        <v>26</v>
      </c>
      <c r="L8" s="26">
        <v>27</v>
      </c>
      <c r="M8" s="12"/>
      <c r="O8" s="12"/>
    </row>
    <row r="9" spans="4:15" x14ac:dyDescent="0.25">
      <c r="E9" s="23"/>
      <c r="F9" s="25">
        <v>28</v>
      </c>
      <c r="G9" s="25">
        <v>29</v>
      </c>
      <c r="H9" s="25">
        <v>30</v>
      </c>
      <c r="I9" s="25">
        <v>31</v>
      </c>
      <c r="J9" s="25"/>
      <c r="K9" s="25"/>
      <c r="L9" s="26"/>
      <c r="M9" s="12"/>
      <c r="O9" s="12"/>
    </row>
    <row r="10" spans="4:15" ht="15.75" thickBot="1" x14ac:dyDescent="0.3">
      <c r="E10" s="27"/>
      <c r="F10" s="28"/>
      <c r="G10" s="28"/>
      <c r="H10" s="29"/>
      <c r="I10" s="30"/>
      <c r="J10" s="29"/>
      <c r="K10" s="29"/>
      <c r="L10" s="31"/>
      <c r="M10" s="12">
        <v>20</v>
      </c>
      <c r="O10" s="12">
        <v>31</v>
      </c>
    </row>
    <row r="11" spans="4:15" x14ac:dyDescent="0.25">
      <c r="E11" s="32" t="s">
        <v>19</v>
      </c>
      <c r="F11" s="33"/>
      <c r="G11" s="33"/>
      <c r="H11" s="33"/>
      <c r="I11" s="34"/>
      <c r="J11" s="35">
        <v>1</v>
      </c>
      <c r="K11" s="35">
        <v>2</v>
      </c>
      <c r="L11" s="36">
        <v>3</v>
      </c>
      <c r="M11" s="12"/>
      <c r="O11" s="12"/>
    </row>
    <row r="12" spans="4:15" x14ac:dyDescent="0.25">
      <c r="E12" s="37"/>
      <c r="F12" s="25">
        <v>4</v>
      </c>
      <c r="G12" s="25">
        <v>5</v>
      </c>
      <c r="H12" s="25">
        <v>6</v>
      </c>
      <c r="I12" s="25">
        <v>7</v>
      </c>
      <c r="J12" s="25">
        <v>8</v>
      </c>
      <c r="K12" s="25">
        <v>9</v>
      </c>
      <c r="L12" s="26">
        <v>10</v>
      </c>
      <c r="M12" s="12"/>
      <c r="O12" s="12"/>
    </row>
    <row r="13" spans="4:15" x14ac:dyDescent="0.25">
      <c r="E13" s="37"/>
      <c r="F13" s="25">
        <v>11</v>
      </c>
      <c r="G13" s="25">
        <v>12</v>
      </c>
      <c r="H13" s="25">
        <v>13</v>
      </c>
      <c r="I13" s="25">
        <v>14</v>
      </c>
      <c r="J13" s="25">
        <v>15</v>
      </c>
      <c r="K13" s="25">
        <v>16</v>
      </c>
      <c r="L13" s="26">
        <v>17</v>
      </c>
      <c r="M13" s="12"/>
      <c r="O13" s="12"/>
    </row>
    <row r="14" spans="4:15" x14ac:dyDescent="0.25">
      <c r="E14" s="37"/>
      <c r="F14" s="25">
        <v>18</v>
      </c>
      <c r="G14" s="25">
        <v>19</v>
      </c>
      <c r="H14" s="25">
        <v>20</v>
      </c>
      <c r="I14" s="25">
        <v>21</v>
      </c>
      <c r="J14" s="25">
        <v>22</v>
      </c>
      <c r="K14" s="25">
        <v>23</v>
      </c>
      <c r="L14" s="26">
        <v>24</v>
      </c>
      <c r="M14" s="12"/>
      <c r="O14" s="12"/>
    </row>
    <row r="15" spans="4:15" ht="15.75" thickBot="1" x14ac:dyDescent="0.3">
      <c r="E15" s="38"/>
      <c r="F15" s="28">
        <v>25</v>
      </c>
      <c r="G15" s="28">
        <v>26</v>
      </c>
      <c r="H15" s="28">
        <v>27</v>
      </c>
      <c r="I15" s="28">
        <v>28</v>
      </c>
      <c r="J15" s="28"/>
      <c r="K15" s="28"/>
      <c r="L15" s="39"/>
      <c r="M15" s="12">
        <v>20</v>
      </c>
      <c r="O15" s="12">
        <v>28</v>
      </c>
    </row>
    <row r="16" spans="4:15" x14ac:dyDescent="0.25">
      <c r="D16" s="40"/>
      <c r="E16" s="83" t="s">
        <v>20</v>
      </c>
      <c r="F16" s="33"/>
      <c r="G16" s="33"/>
      <c r="H16" s="33"/>
      <c r="I16" s="34"/>
      <c r="J16" s="35">
        <v>1</v>
      </c>
      <c r="K16" s="35">
        <v>2</v>
      </c>
      <c r="L16" s="41">
        <v>3</v>
      </c>
      <c r="M16" s="12"/>
      <c r="O16" s="12"/>
    </row>
    <row r="17" spans="4:15" x14ac:dyDescent="0.25">
      <c r="D17" s="40"/>
      <c r="E17" s="84"/>
      <c r="F17" s="25">
        <v>4</v>
      </c>
      <c r="G17" s="25">
        <v>5</v>
      </c>
      <c r="H17" s="25">
        <v>6</v>
      </c>
      <c r="I17" s="25">
        <v>7</v>
      </c>
      <c r="J17" s="24">
        <v>8</v>
      </c>
      <c r="K17" s="25">
        <v>9</v>
      </c>
      <c r="L17" s="26">
        <v>10</v>
      </c>
      <c r="M17" s="12"/>
      <c r="O17" s="12"/>
    </row>
    <row r="18" spans="4:15" x14ac:dyDescent="0.25">
      <c r="D18" s="40"/>
      <c r="E18" s="84"/>
      <c r="F18" s="25">
        <v>11</v>
      </c>
      <c r="G18" s="25">
        <v>12</v>
      </c>
      <c r="H18" s="25">
        <v>13</v>
      </c>
      <c r="I18" s="25">
        <v>14</v>
      </c>
      <c r="J18" s="25">
        <v>15</v>
      </c>
      <c r="K18" s="25">
        <v>16</v>
      </c>
      <c r="L18" s="26">
        <v>17</v>
      </c>
      <c r="M18" s="12"/>
      <c r="O18" s="12"/>
    </row>
    <row r="19" spans="4:15" x14ac:dyDescent="0.25">
      <c r="D19" s="40"/>
      <c r="E19" s="84"/>
      <c r="F19" s="25">
        <v>18</v>
      </c>
      <c r="G19" s="25">
        <v>19</v>
      </c>
      <c r="H19" s="25">
        <v>20</v>
      </c>
      <c r="I19" s="25">
        <v>21</v>
      </c>
      <c r="J19" s="25">
        <v>22</v>
      </c>
      <c r="K19" s="25">
        <v>23</v>
      </c>
      <c r="L19" s="26">
        <v>24</v>
      </c>
      <c r="M19" s="12"/>
      <c r="O19" s="12"/>
    </row>
    <row r="20" spans="4:15" ht="15.75" thickBot="1" x14ac:dyDescent="0.3">
      <c r="D20" s="40"/>
      <c r="E20" s="85"/>
      <c r="F20" s="28">
        <v>25</v>
      </c>
      <c r="G20" s="28">
        <v>26</v>
      </c>
      <c r="H20" s="28">
        <v>27</v>
      </c>
      <c r="I20" s="28">
        <v>28</v>
      </c>
      <c r="J20" s="28">
        <v>29</v>
      </c>
      <c r="K20" s="28">
        <v>30</v>
      </c>
      <c r="L20" s="39">
        <v>31</v>
      </c>
      <c r="M20" s="42">
        <v>20</v>
      </c>
      <c r="O20" s="43">
        <v>31</v>
      </c>
    </row>
    <row r="21" spans="4:15" x14ac:dyDescent="0.25">
      <c r="E21" s="37" t="s">
        <v>21</v>
      </c>
      <c r="F21" s="44">
        <v>1</v>
      </c>
      <c r="G21" s="44">
        <v>2</v>
      </c>
      <c r="H21" s="44">
        <v>3</v>
      </c>
      <c r="I21" s="44">
        <v>4</v>
      </c>
      <c r="J21" s="44">
        <v>5</v>
      </c>
      <c r="K21" s="44">
        <v>6</v>
      </c>
      <c r="L21" s="45">
        <v>7</v>
      </c>
      <c r="M21" s="12"/>
      <c r="O21" s="12"/>
    </row>
    <row r="22" spans="4:15" x14ac:dyDescent="0.25">
      <c r="E22" s="37"/>
      <c r="F22" s="25">
        <v>8</v>
      </c>
      <c r="G22" s="24">
        <v>9</v>
      </c>
      <c r="H22" s="25">
        <v>10</v>
      </c>
      <c r="I22" s="25">
        <v>11</v>
      </c>
      <c r="J22" s="25">
        <v>12</v>
      </c>
      <c r="K22" s="25">
        <v>13</v>
      </c>
      <c r="L22" s="26">
        <v>14</v>
      </c>
      <c r="M22" s="12"/>
      <c r="O22" s="12"/>
    </row>
    <row r="23" spans="4:15" x14ac:dyDescent="0.25">
      <c r="E23" s="37"/>
      <c r="F23" s="25">
        <v>15</v>
      </c>
      <c r="G23" s="25">
        <v>16</v>
      </c>
      <c r="H23" s="25">
        <v>17</v>
      </c>
      <c r="I23" s="25">
        <v>18</v>
      </c>
      <c r="J23" s="25">
        <v>19</v>
      </c>
      <c r="K23" s="25">
        <v>20</v>
      </c>
      <c r="L23" s="26">
        <v>21</v>
      </c>
      <c r="M23" s="12"/>
      <c r="O23" s="12"/>
    </row>
    <row r="24" spans="4:15" x14ac:dyDescent="0.25">
      <c r="D24" s="40"/>
      <c r="E24" s="37"/>
      <c r="F24" s="25">
        <v>22</v>
      </c>
      <c r="G24" s="25">
        <v>23</v>
      </c>
      <c r="H24" s="25">
        <v>24</v>
      </c>
      <c r="I24" s="25">
        <v>25</v>
      </c>
      <c r="J24" s="25">
        <v>26</v>
      </c>
      <c r="K24" s="25">
        <v>27</v>
      </c>
      <c r="L24" s="26">
        <v>28</v>
      </c>
      <c r="M24" s="12"/>
      <c r="O24" s="12"/>
    </row>
    <row r="25" spans="4:15" ht="15.75" thickBot="1" x14ac:dyDescent="0.3">
      <c r="D25" s="40"/>
      <c r="E25" s="37"/>
      <c r="F25" s="25">
        <v>29</v>
      </c>
      <c r="G25" s="25">
        <v>30</v>
      </c>
      <c r="H25" s="25"/>
      <c r="I25" s="25"/>
      <c r="J25" s="25"/>
      <c r="K25" s="25"/>
      <c r="L25" s="26"/>
      <c r="M25" s="12">
        <f>21</f>
        <v>21</v>
      </c>
      <c r="O25" s="12">
        <v>30</v>
      </c>
    </row>
    <row r="26" spans="4:15" x14ac:dyDescent="0.25">
      <c r="D26" s="40"/>
      <c r="E26" s="17" t="s">
        <v>22</v>
      </c>
      <c r="F26" s="18"/>
      <c r="G26" s="35"/>
      <c r="H26" s="35">
        <v>1</v>
      </c>
      <c r="I26" s="35">
        <v>2</v>
      </c>
      <c r="J26" s="46">
        <v>3</v>
      </c>
      <c r="K26" s="46">
        <v>4</v>
      </c>
      <c r="L26" s="41">
        <v>5</v>
      </c>
      <c r="M26" s="12"/>
      <c r="O26" s="12"/>
    </row>
    <row r="27" spans="4:15" x14ac:dyDescent="0.25">
      <c r="D27" s="40"/>
      <c r="E27" s="23"/>
      <c r="F27" s="24">
        <v>6</v>
      </c>
      <c r="G27" s="25">
        <v>7</v>
      </c>
      <c r="H27" s="25">
        <v>8</v>
      </c>
      <c r="I27" s="24">
        <v>9</v>
      </c>
      <c r="J27" s="25">
        <v>10</v>
      </c>
      <c r="K27" s="25">
        <v>11</v>
      </c>
      <c r="L27" s="47">
        <v>12</v>
      </c>
      <c r="M27" s="12"/>
      <c r="O27" s="12"/>
    </row>
    <row r="28" spans="4:15" x14ac:dyDescent="0.25">
      <c r="D28" s="40"/>
      <c r="E28" s="23"/>
      <c r="F28" s="25">
        <v>13</v>
      </c>
      <c r="G28" s="25">
        <v>14</v>
      </c>
      <c r="H28" s="25">
        <v>15</v>
      </c>
      <c r="I28" s="25">
        <v>16</v>
      </c>
      <c r="J28" s="25">
        <v>17</v>
      </c>
      <c r="K28" s="25">
        <v>18</v>
      </c>
      <c r="L28" s="26">
        <v>19</v>
      </c>
      <c r="M28" s="12"/>
      <c r="O28" s="12"/>
    </row>
    <row r="29" spans="4:15" x14ac:dyDescent="0.25">
      <c r="E29" s="23"/>
      <c r="F29" s="25">
        <v>20</v>
      </c>
      <c r="G29" s="25">
        <v>21</v>
      </c>
      <c r="H29" s="25">
        <v>22</v>
      </c>
      <c r="I29" s="25">
        <v>23</v>
      </c>
      <c r="J29" s="25">
        <v>24</v>
      </c>
      <c r="K29" s="25">
        <v>25</v>
      </c>
      <c r="L29" s="47">
        <v>26</v>
      </c>
      <c r="M29" s="12"/>
      <c r="O29" s="12"/>
    </row>
    <row r="30" spans="4:15" ht="15.75" thickBot="1" x14ac:dyDescent="0.3">
      <c r="E30" s="27"/>
      <c r="F30" s="28">
        <v>27</v>
      </c>
      <c r="G30" s="28">
        <v>28</v>
      </c>
      <c r="H30" s="28">
        <v>29</v>
      </c>
      <c r="I30" s="28">
        <v>30</v>
      </c>
      <c r="J30" s="28">
        <v>31</v>
      </c>
      <c r="K30" s="29"/>
      <c r="L30" s="31"/>
      <c r="M30" s="42">
        <v>20</v>
      </c>
      <c r="O30" s="12">
        <v>31</v>
      </c>
    </row>
    <row r="31" spans="4:15" x14ac:dyDescent="0.25">
      <c r="E31" s="32" t="s">
        <v>23</v>
      </c>
      <c r="F31" s="18"/>
      <c r="G31" s="18"/>
      <c r="H31" s="18"/>
      <c r="I31" s="18"/>
      <c r="J31" s="35"/>
      <c r="K31" s="35">
        <v>1</v>
      </c>
      <c r="L31" s="36">
        <v>2</v>
      </c>
      <c r="M31" s="12"/>
      <c r="O31" s="12"/>
    </row>
    <row r="32" spans="4:15" x14ac:dyDescent="0.25">
      <c r="E32" s="37"/>
      <c r="F32" s="25">
        <v>3</v>
      </c>
      <c r="G32" s="25">
        <v>4</v>
      </c>
      <c r="H32" s="25">
        <v>5</v>
      </c>
      <c r="I32" s="25">
        <v>6</v>
      </c>
      <c r="J32" s="25">
        <v>7</v>
      </c>
      <c r="K32" s="25">
        <v>8</v>
      </c>
      <c r="L32" s="26">
        <v>9</v>
      </c>
      <c r="M32" s="12"/>
      <c r="O32" s="12"/>
    </row>
    <row r="33" spans="5:15" x14ac:dyDescent="0.25">
      <c r="E33" s="37"/>
      <c r="F33" s="25">
        <v>10</v>
      </c>
      <c r="G33" s="25">
        <v>11</v>
      </c>
      <c r="H33" s="25">
        <v>12</v>
      </c>
      <c r="I33" s="25">
        <v>13</v>
      </c>
      <c r="J33" s="25">
        <v>14</v>
      </c>
      <c r="K33" s="25">
        <v>15</v>
      </c>
      <c r="L33" s="26">
        <v>16</v>
      </c>
      <c r="M33" s="12"/>
      <c r="O33" s="12"/>
    </row>
    <row r="34" spans="5:15" x14ac:dyDescent="0.25">
      <c r="E34" s="37"/>
      <c r="F34" s="25">
        <v>17</v>
      </c>
      <c r="G34" s="25">
        <v>18</v>
      </c>
      <c r="H34" s="25">
        <v>19</v>
      </c>
      <c r="I34" s="25">
        <v>20</v>
      </c>
      <c r="J34" s="25">
        <v>21</v>
      </c>
      <c r="K34" s="25">
        <v>22</v>
      </c>
      <c r="L34" s="26">
        <v>23</v>
      </c>
      <c r="M34" s="12"/>
      <c r="O34" s="12"/>
    </row>
    <row r="35" spans="5:15" ht="15.75" thickBot="1" x14ac:dyDescent="0.3">
      <c r="E35" s="38"/>
      <c r="F35" s="28">
        <v>24</v>
      </c>
      <c r="G35" s="28">
        <v>25</v>
      </c>
      <c r="H35" s="28">
        <v>26</v>
      </c>
      <c r="I35" s="28">
        <v>27</v>
      </c>
      <c r="J35" s="28">
        <v>28</v>
      </c>
      <c r="K35" s="28">
        <v>29</v>
      </c>
      <c r="L35" s="39">
        <v>30</v>
      </c>
      <c r="M35" s="42">
        <v>20</v>
      </c>
      <c r="O35" s="43">
        <v>30</v>
      </c>
    </row>
    <row r="36" spans="5:15" x14ac:dyDescent="0.25">
      <c r="E36" s="17" t="s">
        <v>24</v>
      </c>
      <c r="F36" s="44">
        <v>1</v>
      </c>
      <c r="G36" s="44">
        <v>2</v>
      </c>
      <c r="H36" s="44">
        <v>3</v>
      </c>
      <c r="I36" s="44">
        <v>4</v>
      </c>
      <c r="J36" s="44">
        <v>5</v>
      </c>
      <c r="K36" s="44">
        <v>6</v>
      </c>
      <c r="L36" s="45">
        <v>7</v>
      </c>
      <c r="M36" s="12"/>
      <c r="O36" s="12"/>
    </row>
    <row r="37" spans="5:15" x14ac:dyDescent="0.25">
      <c r="E37" s="23"/>
      <c r="F37" s="25">
        <v>8</v>
      </c>
      <c r="G37" s="25">
        <v>9</v>
      </c>
      <c r="H37" s="25">
        <v>10</v>
      </c>
      <c r="I37" s="25">
        <v>11</v>
      </c>
      <c r="J37" s="25">
        <v>12</v>
      </c>
      <c r="K37" s="25">
        <v>13</v>
      </c>
      <c r="L37" s="26">
        <v>14</v>
      </c>
      <c r="M37" s="12"/>
      <c r="O37" s="12"/>
    </row>
    <row r="38" spans="5:15" x14ac:dyDescent="0.25">
      <c r="E38" s="23"/>
      <c r="F38" s="25">
        <v>15</v>
      </c>
      <c r="G38" s="25">
        <v>16</v>
      </c>
      <c r="H38" s="25">
        <v>17</v>
      </c>
      <c r="I38" s="25">
        <v>18</v>
      </c>
      <c r="J38" s="25">
        <v>19</v>
      </c>
      <c r="K38" s="25">
        <v>20</v>
      </c>
      <c r="L38" s="26">
        <v>21</v>
      </c>
      <c r="M38" s="12"/>
      <c r="O38" s="12"/>
    </row>
    <row r="39" spans="5:15" x14ac:dyDescent="0.25">
      <c r="E39" s="23"/>
      <c r="F39" s="25">
        <v>22</v>
      </c>
      <c r="G39" s="25">
        <v>23</v>
      </c>
      <c r="H39" s="25">
        <v>24</v>
      </c>
      <c r="I39" s="25">
        <v>25</v>
      </c>
      <c r="J39" s="25">
        <v>26</v>
      </c>
      <c r="K39" s="25">
        <v>27</v>
      </c>
      <c r="L39" s="26">
        <v>28</v>
      </c>
      <c r="M39" s="12"/>
      <c r="O39" s="12"/>
    </row>
    <row r="40" spans="5:15" ht="15.75" thickBot="1" x14ac:dyDescent="0.3">
      <c r="E40" s="23"/>
      <c r="F40" s="25">
        <v>29</v>
      </c>
      <c r="G40" s="25">
        <v>30</v>
      </c>
      <c r="H40" s="25">
        <v>31</v>
      </c>
      <c r="I40" s="25"/>
      <c r="J40" s="25"/>
      <c r="K40" s="25"/>
      <c r="L40" s="26"/>
      <c r="M40" s="12">
        <v>23</v>
      </c>
      <c r="O40" s="12">
        <v>31</v>
      </c>
    </row>
    <row r="41" spans="5:15" x14ac:dyDescent="0.25">
      <c r="E41" s="32" t="s">
        <v>25</v>
      </c>
      <c r="F41" s="18"/>
      <c r="G41" s="18"/>
      <c r="H41" s="35"/>
      <c r="I41" s="35">
        <v>1</v>
      </c>
      <c r="J41" s="35">
        <v>2</v>
      </c>
      <c r="K41" s="35">
        <v>3</v>
      </c>
      <c r="L41" s="36">
        <v>4</v>
      </c>
      <c r="M41" s="12"/>
      <c r="O41" s="12"/>
    </row>
    <row r="42" spans="5:15" x14ac:dyDescent="0.25">
      <c r="E42" s="37"/>
      <c r="F42" s="25">
        <v>5</v>
      </c>
      <c r="G42" s="25">
        <v>6</v>
      </c>
      <c r="H42" s="25">
        <v>7</v>
      </c>
      <c r="I42" s="25">
        <v>8</v>
      </c>
      <c r="J42" s="25">
        <v>9</v>
      </c>
      <c r="K42" s="25">
        <v>10</v>
      </c>
      <c r="L42" s="25">
        <v>11</v>
      </c>
      <c r="M42" s="12"/>
      <c r="O42" s="12"/>
    </row>
    <row r="43" spans="5:15" x14ac:dyDescent="0.25">
      <c r="E43" s="37"/>
      <c r="F43" s="25">
        <v>12</v>
      </c>
      <c r="G43" s="25">
        <v>13</v>
      </c>
      <c r="H43" s="25">
        <v>14</v>
      </c>
      <c r="I43" s="25">
        <v>15</v>
      </c>
      <c r="J43" s="25">
        <v>16</v>
      </c>
      <c r="K43" s="25">
        <v>17</v>
      </c>
      <c r="L43" s="25">
        <v>18</v>
      </c>
      <c r="M43" s="12"/>
      <c r="O43" s="12"/>
    </row>
    <row r="44" spans="5:15" x14ac:dyDescent="0.25">
      <c r="E44" s="37"/>
      <c r="F44" s="25">
        <v>19</v>
      </c>
      <c r="G44" s="25">
        <v>20</v>
      </c>
      <c r="H44" s="25">
        <v>21</v>
      </c>
      <c r="I44" s="25">
        <v>22</v>
      </c>
      <c r="J44" s="25">
        <v>23</v>
      </c>
      <c r="K44" s="25">
        <v>24</v>
      </c>
      <c r="L44" s="25">
        <v>25</v>
      </c>
      <c r="M44" s="12"/>
      <c r="O44" s="12"/>
    </row>
    <row r="45" spans="5:15" ht="15.75" thickBot="1" x14ac:dyDescent="0.3">
      <c r="E45" s="38"/>
      <c r="F45" s="28">
        <v>26</v>
      </c>
      <c r="G45" s="28">
        <v>27</v>
      </c>
      <c r="H45" s="48">
        <v>28</v>
      </c>
      <c r="I45" s="28">
        <v>29</v>
      </c>
      <c r="J45" s="28">
        <v>30</v>
      </c>
      <c r="K45" s="28">
        <v>31</v>
      </c>
      <c r="L45" s="31"/>
      <c r="M45" s="42">
        <v>21</v>
      </c>
      <c r="O45" s="43">
        <v>31</v>
      </c>
    </row>
    <row r="46" spans="5:15" x14ac:dyDescent="0.25">
      <c r="E46" s="17" t="s">
        <v>26</v>
      </c>
      <c r="F46" s="18"/>
      <c r="G46" s="18"/>
      <c r="H46" s="18"/>
      <c r="I46" s="18"/>
      <c r="J46" s="18"/>
      <c r="K46" s="35"/>
      <c r="L46" s="36">
        <v>1</v>
      </c>
      <c r="M46" s="12"/>
      <c r="O46" s="12"/>
    </row>
    <row r="47" spans="5:15" x14ac:dyDescent="0.25">
      <c r="E47" s="23"/>
      <c r="F47" s="25">
        <v>2</v>
      </c>
      <c r="G47" s="25">
        <v>3</v>
      </c>
      <c r="H47" s="25">
        <v>4</v>
      </c>
      <c r="I47" s="25">
        <v>5</v>
      </c>
      <c r="J47" s="25">
        <v>6</v>
      </c>
      <c r="K47" s="25">
        <v>7</v>
      </c>
      <c r="L47" s="25">
        <v>8</v>
      </c>
      <c r="M47" s="12"/>
      <c r="O47" s="12"/>
    </row>
    <row r="48" spans="5:15" x14ac:dyDescent="0.25">
      <c r="E48" s="23"/>
      <c r="F48" s="25">
        <v>9</v>
      </c>
      <c r="G48" s="25">
        <v>10</v>
      </c>
      <c r="H48" s="25">
        <v>11</v>
      </c>
      <c r="I48" s="25">
        <v>12</v>
      </c>
      <c r="J48" s="25">
        <v>13</v>
      </c>
      <c r="K48" s="25">
        <v>14</v>
      </c>
      <c r="L48" s="25">
        <v>15</v>
      </c>
      <c r="M48" s="12"/>
      <c r="O48" s="12"/>
    </row>
    <row r="49" spans="5:15" x14ac:dyDescent="0.25">
      <c r="E49" s="23"/>
      <c r="F49" s="25">
        <v>16</v>
      </c>
      <c r="G49" s="25">
        <v>17</v>
      </c>
      <c r="H49" s="25">
        <v>18</v>
      </c>
      <c r="I49" s="25">
        <v>19</v>
      </c>
      <c r="J49" s="25">
        <v>20</v>
      </c>
      <c r="K49" s="25">
        <v>21</v>
      </c>
      <c r="L49" s="25">
        <v>22</v>
      </c>
      <c r="M49" s="12"/>
      <c r="O49" s="12"/>
    </row>
    <row r="50" spans="5:15" x14ac:dyDescent="0.25">
      <c r="E50" s="23"/>
      <c r="F50" s="49">
        <v>23</v>
      </c>
      <c r="G50" s="49">
        <v>24</v>
      </c>
      <c r="H50" s="49">
        <v>25</v>
      </c>
      <c r="I50" s="49">
        <v>26</v>
      </c>
      <c r="J50" s="49">
        <v>27</v>
      </c>
      <c r="K50" s="49">
        <v>28</v>
      </c>
      <c r="L50" s="49">
        <v>29</v>
      </c>
      <c r="M50" s="12"/>
      <c r="O50" s="12"/>
    </row>
    <row r="51" spans="5:15" ht="15.75" thickBot="1" x14ac:dyDescent="0.3">
      <c r="E51" s="27"/>
      <c r="F51" s="28">
        <v>30</v>
      </c>
      <c r="G51" s="28"/>
      <c r="H51" s="28"/>
      <c r="I51" s="28"/>
      <c r="J51" s="28"/>
      <c r="K51" s="28"/>
      <c r="L51" s="28"/>
      <c r="M51" s="12">
        <v>21</v>
      </c>
      <c r="O51" s="12">
        <v>30</v>
      </c>
    </row>
    <row r="52" spans="5:15" x14ac:dyDescent="0.25">
      <c r="E52" s="32" t="s">
        <v>27</v>
      </c>
      <c r="F52" s="35"/>
      <c r="G52" s="35">
        <v>1</v>
      </c>
      <c r="H52" s="35">
        <v>2</v>
      </c>
      <c r="I52" s="35">
        <v>3</v>
      </c>
      <c r="J52" s="35">
        <v>4</v>
      </c>
      <c r="K52" s="35">
        <v>5</v>
      </c>
      <c r="L52" s="35">
        <v>6</v>
      </c>
      <c r="M52" s="12"/>
    </row>
    <row r="53" spans="5:15" x14ac:dyDescent="0.25">
      <c r="E53" s="37"/>
      <c r="F53" s="25">
        <v>7</v>
      </c>
      <c r="G53" s="25">
        <v>8</v>
      </c>
      <c r="H53" s="25">
        <v>9</v>
      </c>
      <c r="I53" s="25">
        <v>10</v>
      </c>
      <c r="J53" s="25">
        <v>11</v>
      </c>
      <c r="K53" s="25">
        <v>12</v>
      </c>
      <c r="L53" s="25">
        <v>13</v>
      </c>
      <c r="M53" s="12"/>
    </row>
    <row r="54" spans="5:15" x14ac:dyDescent="0.25">
      <c r="E54" s="37"/>
      <c r="F54" s="24">
        <v>14</v>
      </c>
      <c r="G54" s="25">
        <v>15</v>
      </c>
      <c r="H54" s="25">
        <v>16</v>
      </c>
      <c r="I54" s="25">
        <v>17</v>
      </c>
      <c r="J54" s="25">
        <v>18</v>
      </c>
      <c r="K54" s="25">
        <v>19</v>
      </c>
      <c r="L54" s="25">
        <v>20</v>
      </c>
      <c r="M54" s="12"/>
    </row>
    <row r="55" spans="5:15" x14ac:dyDescent="0.25">
      <c r="E55" s="37"/>
      <c r="F55" s="25">
        <v>21</v>
      </c>
      <c r="G55" s="25">
        <v>22</v>
      </c>
      <c r="H55" s="25">
        <v>23</v>
      </c>
      <c r="I55" s="25">
        <v>24</v>
      </c>
      <c r="J55" s="25">
        <v>25</v>
      </c>
      <c r="K55" s="25">
        <v>26</v>
      </c>
      <c r="L55" s="25">
        <v>27</v>
      </c>
      <c r="M55" s="12"/>
    </row>
    <row r="56" spans="5:15" ht="15.75" thickBot="1" x14ac:dyDescent="0.3">
      <c r="E56" s="38"/>
      <c r="F56" s="28">
        <v>28</v>
      </c>
      <c r="G56" s="28">
        <v>29</v>
      </c>
      <c r="H56" s="28">
        <v>30</v>
      </c>
      <c r="I56" s="28">
        <v>31</v>
      </c>
      <c r="J56" s="29"/>
      <c r="K56" s="29"/>
      <c r="L56" s="31"/>
      <c r="M56" s="12">
        <v>22</v>
      </c>
      <c r="O56">
        <v>31</v>
      </c>
    </row>
    <row r="57" spans="5:15" x14ac:dyDescent="0.25">
      <c r="E57" s="17" t="s">
        <v>28</v>
      </c>
      <c r="F57" s="33"/>
      <c r="G57" s="33"/>
      <c r="H57" s="33"/>
      <c r="I57" s="34"/>
      <c r="J57" s="35">
        <v>1</v>
      </c>
      <c r="K57" s="35">
        <v>2</v>
      </c>
      <c r="L57" s="36">
        <v>3</v>
      </c>
      <c r="M57" s="12"/>
    </row>
    <row r="58" spans="5:15" x14ac:dyDescent="0.25">
      <c r="E58" s="23"/>
      <c r="F58" s="25">
        <v>4</v>
      </c>
      <c r="G58" s="25">
        <v>5</v>
      </c>
      <c r="H58" s="25">
        <v>6</v>
      </c>
      <c r="I58" s="25">
        <v>7</v>
      </c>
      <c r="J58" s="25">
        <v>8</v>
      </c>
      <c r="K58" s="25">
        <v>9</v>
      </c>
      <c r="L58" s="26">
        <v>10</v>
      </c>
      <c r="M58" s="12"/>
    </row>
    <row r="59" spans="5:15" x14ac:dyDescent="0.25">
      <c r="E59" s="23"/>
      <c r="F59" s="25">
        <v>11</v>
      </c>
      <c r="G59" s="25">
        <v>12</v>
      </c>
      <c r="H59" s="25">
        <v>13</v>
      </c>
      <c r="I59" s="25">
        <v>14</v>
      </c>
      <c r="J59" s="25">
        <v>15</v>
      </c>
      <c r="K59" s="25">
        <v>16</v>
      </c>
      <c r="L59" s="26">
        <v>17</v>
      </c>
      <c r="M59" s="12"/>
    </row>
    <row r="60" spans="5:15" x14ac:dyDescent="0.25">
      <c r="E60" s="23"/>
      <c r="F60" s="25">
        <v>18</v>
      </c>
      <c r="G60" s="25">
        <v>19</v>
      </c>
      <c r="H60" s="25">
        <v>20</v>
      </c>
      <c r="I60" s="25">
        <v>21</v>
      </c>
      <c r="J60" s="25">
        <v>22</v>
      </c>
      <c r="K60" s="24">
        <v>23</v>
      </c>
      <c r="L60" s="26">
        <v>24</v>
      </c>
      <c r="M60" s="12"/>
    </row>
    <row r="61" spans="5:15" ht="15.75" thickBot="1" x14ac:dyDescent="0.3">
      <c r="E61" s="27"/>
      <c r="F61" s="28">
        <v>25</v>
      </c>
      <c r="G61" s="28">
        <v>26</v>
      </c>
      <c r="H61" s="28">
        <v>27</v>
      </c>
      <c r="I61" s="28">
        <v>28</v>
      </c>
      <c r="J61" s="28">
        <v>29</v>
      </c>
      <c r="K61" s="28">
        <v>30</v>
      </c>
      <c r="L61" s="39"/>
      <c r="M61" s="42">
        <v>21</v>
      </c>
      <c r="O61" s="50">
        <v>30</v>
      </c>
    </row>
    <row r="62" spans="5:15" x14ac:dyDescent="0.25">
      <c r="E62" s="32" t="s">
        <v>29</v>
      </c>
      <c r="F62" s="18"/>
      <c r="G62" s="18"/>
      <c r="H62" s="18"/>
      <c r="I62" s="18"/>
      <c r="J62" s="18"/>
      <c r="K62" s="35"/>
      <c r="L62" s="36">
        <v>1</v>
      </c>
      <c r="M62" s="12"/>
    </row>
    <row r="63" spans="5:15" x14ac:dyDescent="0.25">
      <c r="E63" s="37"/>
      <c r="F63" s="25">
        <v>2</v>
      </c>
      <c r="G63" s="25">
        <v>3</v>
      </c>
      <c r="H63" s="25">
        <v>4</v>
      </c>
      <c r="I63" s="25">
        <v>5</v>
      </c>
      <c r="J63" s="25">
        <v>6</v>
      </c>
      <c r="K63" s="25">
        <v>7</v>
      </c>
      <c r="L63" s="25">
        <v>8</v>
      </c>
      <c r="M63" s="12"/>
    </row>
    <row r="64" spans="5:15" x14ac:dyDescent="0.25">
      <c r="E64" s="37"/>
      <c r="F64" s="25">
        <v>9</v>
      </c>
      <c r="G64" s="25">
        <v>10</v>
      </c>
      <c r="H64" s="25">
        <v>11</v>
      </c>
      <c r="I64" s="25">
        <v>12</v>
      </c>
      <c r="J64" s="25">
        <v>13</v>
      </c>
      <c r="K64" s="25">
        <v>14</v>
      </c>
      <c r="L64" s="25">
        <v>15</v>
      </c>
      <c r="M64" s="12"/>
    </row>
    <row r="65" spans="5:16" x14ac:dyDescent="0.25">
      <c r="E65" s="37"/>
      <c r="F65" s="25">
        <v>16</v>
      </c>
      <c r="G65" s="25">
        <v>17</v>
      </c>
      <c r="H65" s="25">
        <v>18</v>
      </c>
      <c r="I65" s="25">
        <v>19</v>
      </c>
      <c r="J65" s="25">
        <v>20</v>
      </c>
      <c r="K65" s="25">
        <v>21</v>
      </c>
      <c r="L65" s="25">
        <v>22</v>
      </c>
      <c r="M65" s="12"/>
    </row>
    <row r="66" spans="5:16" x14ac:dyDescent="0.25">
      <c r="E66" s="86"/>
      <c r="F66" s="49">
        <v>23</v>
      </c>
      <c r="G66" s="49">
        <v>24</v>
      </c>
      <c r="H66" s="49">
        <v>25</v>
      </c>
      <c r="I66" s="49">
        <v>26</v>
      </c>
      <c r="J66" s="49">
        <v>27</v>
      </c>
      <c r="K66" s="49">
        <v>28</v>
      </c>
      <c r="L66" s="49">
        <v>29</v>
      </c>
      <c r="M66" s="12"/>
    </row>
    <row r="67" spans="5:16" ht="15.75" thickBot="1" x14ac:dyDescent="0.3">
      <c r="E67" s="87"/>
      <c r="F67" s="51">
        <v>30</v>
      </c>
      <c r="G67" s="28">
        <v>31</v>
      </c>
      <c r="H67" s="28"/>
      <c r="I67" s="28"/>
      <c r="J67" s="28"/>
      <c r="K67" s="28"/>
      <c r="L67" s="28"/>
      <c r="M67" s="12">
        <v>22</v>
      </c>
      <c r="N67" s="11">
        <f>M67+M61+M56+M51+M45+M40+M35+M30+M25+M20+M15+M10</f>
        <v>251</v>
      </c>
      <c r="O67">
        <v>31</v>
      </c>
      <c r="P67" s="11">
        <f>O67+O61+O56+O51+O45+O40+O35+O30+O25+O20+O15+O10</f>
        <v>365</v>
      </c>
    </row>
    <row r="69" spans="5:16" x14ac:dyDescent="0.25">
      <c r="F69">
        <f>COUNTA(F5:F67)</f>
        <v>52</v>
      </c>
      <c r="G69">
        <f t="shared" ref="G69:L69" si="0">COUNTA(G5:G67)</f>
        <v>53</v>
      </c>
      <c r="H69">
        <f t="shared" si="0"/>
        <v>52</v>
      </c>
      <c r="I69">
        <f t="shared" si="0"/>
        <v>52</v>
      </c>
      <c r="J69">
        <f t="shared" si="0"/>
        <v>52</v>
      </c>
      <c r="K69">
        <f t="shared" si="0"/>
        <v>52</v>
      </c>
      <c r="L69">
        <f t="shared" si="0"/>
        <v>52</v>
      </c>
    </row>
    <row r="70" spans="5:16" x14ac:dyDescent="0.25">
      <c r="F70">
        <f>F69-3</f>
        <v>49</v>
      </c>
      <c r="G70">
        <f>G69-2</f>
        <v>51</v>
      </c>
      <c r="H70">
        <f>H69-2</f>
        <v>50</v>
      </c>
      <c r="I70">
        <f>I69-1</f>
        <v>51</v>
      </c>
      <c r="J70">
        <f>J69-2</f>
        <v>50</v>
      </c>
      <c r="K70">
        <f>K69-3</f>
        <v>49</v>
      </c>
      <c r="L70">
        <f>L69-4</f>
        <v>48</v>
      </c>
    </row>
    <row r="71" spans="5:16" x14ac:dyDescent="0.25">
      <c r="F71" s="11">
        <f>F70+G70+H70+I70+J70</f>
        <v>251</v>
      </c>
    </row>
  </sheetData>
  <mergeCells count="2">
    <mergeCell ref="E16:E20"/>
    <mergeCell ref="E66:E6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B8" sqref="B8"/>
    </sheetView>
  </sheetViews>
  <sheetFormatPr defaultRowHeight="15" x14ac:dyDescent="0.25"/>
  <cols>
    <col min="1" max="1" width="106.5703125" bestFit="1" customWidth="1"/>
    <col min="2" max="2" width="11.42578125" bestFit="1" customWidth="1"/>
    <col min="4" max="4" width="10.7109375" bestFit="1" customWidth="1"/>
    <col min="6" max="6" width="10.140625" customWidth="1"/>
  </cols>
  <sheetData>
    <row r="2" spans="1:5" ht="15.75" thickBot="1" x14ac:dyDescent="0.3">
      <c r="A2" s="4" t="s">
        <v>3</v>
      </c>
    </row>
    <row r="3" spans="1:5" ht="16.5" thickTop="1" thickBot="1" x14ac:dyDescent="0.3">
      <c r="A3" s="1" t="s">
        <v>2</v>
      </c>
      <c r="B3" s="10">
        <v>18339</v>
      </c>
    </row>
    <row r="4" spans="1:5" ht="15.75" thickTop="1" x14ac:dyDescent="0.25">
      <c r="A4" s="1" t="s">
        <v>4</v>
      </c>
      <c r="B4" s="6">
        <v>4310</v>
      </c>
    </row>
    <row r="5" spans="1:5" x14ac:dyDescent="0.25">
      <c r="A5" s="1" t="s">
        <v>5</v>
      </c>
      <c r="B5" s="6">
        <v>1071</v>
      </c>
    </row>
    <row r="6" spans="1:5" x14ac:dyDescent="0.25">
      <c r="A6" s="5" t="s">
        <v>1</v>
      </c>
      <c r="B6" s="6"/>
    </row>
    <row r="7" spans="1:5" x14ac:dyDescent="0.25">
      <c r="A7" s="9" t="s">
        <v>6</v>
      </c>
      <c r="B7" s="7">
        <v>2313</v>
      </c>
    </row>
    <row r="8" spans="1:5" ht="30" x14ac:dyDescent="0.25">
      <c r="A8" s="9" t="s">
        <v>7</v>
      </c>
      <c r="B8" s="7">
        <v>506</v>
      </c>
    </row>
    <row r="9" spans="1:5" ht="30" x14ac:dyDescent="0.25">
      <c r="A9" s="9" t="s">
        <v>8</v>
      </c>
      <c r="B9" s="7">
        <v>262284</v>
      </c>
      <c r="C9">
        <f>B9/B7</f>
        <v>113.39559014267185</v>
      </c>
      <c r="D9">
        <f>150-C9</f>
        <v>36.60440985732815</v>
      </c>
      <c r="E9">
        <f>B7*D9</f>
        <v>84666.000000000015</v>
      </c>
    </row>
    <row r="10" spans="1:5" ht="30" x14ac:dyDescent="0.25">
      <c r="A10" s="9" t="s">
        <v>9</v>
      </c>
      <c r="B10" s="6">
        <v>56333</v>
      </c>
      <c r="C10">
        <f>B10/B8</f>
        <v>111.3300395256917</v>
      </c>
      <c r="D10">
        <f>150-C10</f>
        <v>38.669960474308297</v>
      </c>
      <c r="E10">
        <f>B8*D10</f>
        <v>19567</v>
      </c>
    </row>
    <row r="11" spans="1:5" x14ac:dyDescent="0.25">
      <c r="A11" s="9" t="s">
        <v>10</v>
      </c>
      <c r="B11" s="6">
        <v>422850</v>
      </c>
    </row>
    <row r="12" spans="1:5" x14ac:dyDescent="0.25">
      <c r="A12" s="3" t="s">
        <v>0</v>
      </c>
      <c r="B12" s="8">
        <v>104233</v>
      </c>
    </row>
    <row r="21" spans="4:4" x14ac:dyDescent="0.25">
      <c r="D21" s="2"/>
    </row>
    <row r="22" spans="4:4" x14ac:dyDescent="0.25">
      <c r="D22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axali</vt:lpstr>
      <vt:lpstr>c 2013</vt:lpstr>
      <vt:lpstr>კომპენსაცია_სტიპენდია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2016-06-28T12:21:32Z</dcterms:modified>
</cp:coreProperties>
</file>